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unak\OneDrive\デスクトップ\【実務】Cowork用\ブログ記事改善\リスティング広告の費用（事例）\"/>
    </mc:Choice>
  </mc:AlternateContent>
  <xr:revisionPtr revIDLastSave="0" documentId="13_ncr:1_{3E843972-F54A-44E1-AD27-0B389A58369C}" xr6:coauthVersionLast="47" xr6:coauthVersionMax="47" xr10:uidLastSave="{00000000-0000-0000-0000-000000000000}"/>
  <bookViews>
    <workbookView xWindow="28680" yWindow="-120" windowWidth="29040" windowHeight="16440" tabRatio="500" xr2:uid="{00000000-000D-0000-FFFF-FFFF00000000}"/>
  </bookViews>
  <sheets>
    <sheet name="概要" sheetId="1" r:id="rId1"/>
    <sheet name="総額シミュレーション" sheetId="2" r:id="rId2"/>
    <sheet name="配信シミュレーション作成フォーマット" sheetId="3" r:id="rId3"/>
    <sheet name="目標から予算を逆算" sheetId="4" r:id="rId4"/>
    <sheet name="業界別CPA目安（参考）" sheetId="5" r:id="rId5"/>
  </sheets>
  <definedNames>
    <definedName name="_xlnm.Print_Area" localSheetId="0">概要!$A$1:$L$14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4" l="1"/>
  <c r="C21" i="4"/>
  <c r="C16" i="4"/>
  <c r="C9" i="4"/>
  <c r="C10" i="4" s="1"/>
  <c r="J36" i="3"/>
  <c r="I36" i="3" s="1"/>
  <c r="J35" i="3"/>
  <c r="I35" i="3" s="1"/>
  <c r="I34" i="3"/>
  <c r="H34" i="3"/>
  <c r="K34" i="3" s="1"/>
  <c r="D34" i="3"/>
  <c r="J16" i="3"/>
  <c r="G16" i="3"/>
  <c r="E16" i="3" s="1"/>
  <c r="F16" i="3"/>
  <c r="J15" i="3"/>
  <c r="G15" i="3"/>
  <c r="E15" i="3" s="1"/>
  <c r="F15" i="3"/>
  <c r="E14" i="3"/>
  <c r="I14" i="3" s="1"/>
  <c r="K14" i="3" s="1"/>
  <c r="D14" i="3"/>
  <c r="C23" i="2"/>
  <c r="D23" i="2" s="1"/>
  <c r="E23" i="2" s="1"/>
  <c r="C22" i="2"/>
  <c r="D22" i="2" s="1"/>
  <c r="E22" i="2" s="1"/>
  <c r="C21" i="2"/>
  <c r="D21" i="2" s="1"/>
  <c r="E21" i="2" s="1"/>
  <c r="C20" i="2"/>
  <c r="D20" i="2" s="1"/>
  <c r="E20" i="2" s="1"/>
  <c r="C14" i="2"/>
  <c r="C15" i="2" s="1"/>
  <c r="C16" i="2" s="1"/>
  <c r="G36" i="3" l="1"/>
  <c r="H36" i="3" s="1"/>
  <c r="K36" i="3" s="1"/>
  <c r="F36" i="3"/>
  <c r="D36" i="3" s="1"/>
  <c r="I15" i="3"/>
  <c r="K15" i="3" s="1"/>
  <c r="D15" i="3"/>
  <c r="I16" i="3"/>
  <c r="K16" i="3" s="1"/>
  <c r="D16" i="3"/>
  <c r="G35" i="3"/>
  <c r="H35" i="3" s="1"/>
  <c r="K35" i="3" s="1"/>
  <c r="F35" i="3"/>
  <c r="D3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yagura</author>
  </authors>
  <commentList>
    <comment ref="F15" authorId="0" shapeId="0" xr:uid="{00000000-0006-0000-0200-000001000000}">
      <text>
        <r>
          <rPr>
            <sz val="10"/>
            <rFont val="Noto Sans CJK SC"/>
            <family val="2"/>
          </rPr>
          <t xml:space="preserve">弊社の配信実績を参考に、
</t>
        </r>
        <r>
          <rPr>
            <sz val="10"/>
            <rFont val="Arial"/>
            <family val="2"/>
          </rPr>
          <t>Yahoo!</t>
        </r>
        <r>
          <rPr>
            <sz val="10"/>
            <rFont val="Noto Sans CJK SC"/>
            <family val="2"/>
          </rPr>
          <t>広告のクリック率を
算出しております。</t>
        </r>
      </text>
    </comment>
    <comment ref="G15" authorId="0" shapeId="0" xr:uid="{00000000-0006-0000-0200-000003000000}">
      <text>
        <r>
          <rPr>
            <sz val="10"/>
            <rFont val="Noto Sans CJK SC"/>
            <family val="2"/>
          </rPr>
          <t>弊社の配信実績を参考に、</t>
        </r>
        <r>
          <rPr>
            <sz val="10"/>
            <rFont val="Arial"/>
            <family val="2"/>
          </rPr>
          <t>Yahoo!</t>
        </r>
        <r>
          <rPr>
            <sz val="10"/>
            <rFont val="Noto Sans CJK SC"/>
            <family val="2"/>
          </rPr>
          <t>広告のクリック単価を算出しております。</t>
        </r>
      </text>
    </comment>
    <comment ref="F35" authorId="0" shapeId="0" xr:uid="{00000000-0006-0000-0200-000002000000}">
      <text>
        <r>
          <rPr>
            <sz val="10"/>
            <rFont val="Noto Sans CJK SC"/>
            <family val="2"/>
          </rPr>
          <t>弊社の配信実績を参考に、</t>
        </r>
        <r>
          <rPr>
            <sz val="10"/>
            <rFont val="Arial"/>
            <family val="2"/>
          </rPr>
          <t>Yahoo!</t>
        </r>
        <r>
          <rPr>
            <sz val="10"/>
            <rFont val="Noto Sans CJK SC"/>
            <family val="2"/>
          </rPr>
          <t>広告のクリック率を
算出しております。</t>
        </r>
      </text>
    </comment>
    <comment ref="G35" authorId="0" shapeId="0" xr:uid="{00000000-0006-0000-0200-000004000000}">
      <text>
        <r>
          <rPr>
            <sz val="10"/>
            <rFont val="Noto Sans CJK SC"/>
            <family val="2"/>
          </rPr>
          <t>弊社の配信実績を参考に、</t>
        </r>
        <r>
          <rPr>
            <sz val="10"/>
            <rFont val="Arial"/>
            <family val="2"/>
          </rPr>
          <t>Yahoo!</t>
        </r>
        <r>
          <rPr>
            <sz val="10"/>
            <rFont val="Noto Sans CJK SC"/>
            <family val="2"/>
          </rPr>
          <t xml:space="preserve">広告のクリック単価を算出しております。
</t>
        </r>
      </text>
    </comment>
  </commentList>
</comments>
</file>

<file path=xl/sharedStrings.xml><?xml version="1.0" encoding="utf-8"?>
<sst xmlns="http://schemas.openxmlformats.org/spreadsheetml/2006/main" count="162" uniqueCount="132">
  <si>
    <t>リスティング広告の配信シミュレーション作成フォーマット</t>
  </si>
  <si>
    <t>■本資料について</t>
  </si>
  <si>
    <t>・リスティング広告の配信シミュレーションを作成できるフォーマットです。</t>
  </si>
  <si>
    <t>・「費用（予算）が決まっている場合」と「費用（予算）が決まっていない場合」に対応したシミュレーションフォーマットです。</t>
  </si>
  <si>
    <t>・本シミュレーションフォーマットは成果を保証するものではないためご注意ください。</t>
  </si>
  <si>
    <t>■事前に準備すること</t>
  </si>
  <si>
    <t>Googleのキーワードプランナー</t>
  </si>
  <si>
    <t>■補足</t>
  </si>
  <si>
    <t>弊社のお問い合わせフォーム</t>
  </si>
  <si>
    <t>・「総額シミュレーション」シートを追加（広告費＋代理店手数料＋初期費用の毎月総額を自動計算）。</t>
  </si>
  <si>
    <t>■入力について：各シートの黄色のセルに数字を入力してください（黒字のセルは自動計算です）。</t>
  </si>
  <si>
    <t>毎月の総額シミュレーション（広告費＋手数料＋初期費用）</t>
  </si>
  <si>
    <t>■使い方：黄色のセルに数字を入力すると、毎月かかる総額が自動で計算されます。</t>
  </si>
  <si>
    <t>リスティング広告の費用は「①広告費 ＋ ②代理店手数料 ＋ ③初期費用」で決まります。</t>
  </si>
  <si>
    <t>▼ あなたの条件を入力</t>
  </si>
  <si>
    <t>①広告費（月額）</t>
  </si>
  <si>
    <t>②代理店手数料率</t>
  </si>
  <si>
    <t>　最低手数料（下限）</t>
  </si>
  <si>
    <t>③初期費用（初月のみ）</t>
  </si>
  <si>
    <t>▼ 計算結果</t>
  </si>
  <si>
    <t>代理店手数料</t>
  </si>
  <si>
    <t>毎月の総額</t>
  </si>
  <si>
    <t>▼ 予算別の早見表（手数料率・下限は上の入力値を使用）</t>
  </si>
  <si>
    <t>広告費（月）</t>
  </si>
  <si>
    <t>参考：年間総額</t>
  </si>
  <si>
    <t>【費用（予算）が決まっている場合の手順】</t>
  </si>
  <si>
    <t>①各媒体の費用（予算）を入力する。</t>
  </si>
  <si>
    <t>②リスティング広告で配信する想定キーワードを作成する。</t>
  </si>
  <si>
    <t>→下記ページを参考に想定するキーワードを作成する</t>
  </si>
  <si>
    <t>成果が出るキーワードの選び方を4ステップで紹介</t>
  </si>
  <si>
    <t>Googleキーワードプランナーでクリック単価を調べる方法</t>
  </si>
  <si>
    <t>④算出された「クリック率」「クリック単価」「コンバージョン率」を下記の表に入力する。</t>
  </si>
  <si>
    <t>媒体</t>
  </si>
  <si>
    <t>キャンペーンタイプ</t>
  </si>
  <si>
    <t>表示回数</t>
  </si>
  <si>
    <t>クリック数</t>
  </si>
  <si>
    <t>クリック率</t>
  </si>
  <si>
    <t>クリック単価</t>
  </si>
  <si>
    <t>費用（予算）</t>
  </si>
  <si>
    <t>コンバージョン数</t>
  </si>
  <si>
    <t>コンバージョン率</t>
  </si>
  <si>
    <t>コンバージョン単価</t>
  </si>
  <si>
    <t>Google</t>
  </si>
  <si>
    <t>リスティング</t>
  </si>
  <si>
    <t>Yahoo!</t>
  </si>
  <si>
    <t>Microsoft</t>
  </si>
  <si>
    <t>【予算が決まっていない場合の手順】</t>
  </si>
  <si>
    <t>例えば想定よりもコンバージョン数が少なければ、クリック数を増やします。クリック数を増やすと、他の関連する指標も変動します。</t>
  </si>
  <si>
    <t>そのためクリック数をどれだけ増やせば目標のコンバージョン数に達するのか、また予算がいくら必要になるかを推定することができます。</t>
  </si>
  <si>
    <t>①リスティング広告で配信する想定キーワードを作成する。</t>
  </si>
  <si>
    <t>③算出された「クリック率」「クリック単価」「コンバージョン率」を下記の表に入力する。</t>
  </si>
  <si>
    <t>費用</t>
  </si>
  <si>
    <t>目標から必要予算を逆算する</t>
  </si>
  <si>
    <t>■黄色のセルに入力すると、目標に必要な広告費の目安が分かります。</t>
  </si>
  <si>
    <t>損益分岐の広告費（月）</t>
  </si>
  <si>
    <t>売上目標（月）</t>
  </si>
  <si>
    <t>必要な広告費（月）</t>
  </si>
  <si>
    <t>③ 広告費から想定売上を試算（逆引き）</t>
  </si>
  <si>
    <t>想定売上（月）</t>
  </si>
  <si>
    <t>プライムナンバーズの運用実績をもとにした概算値です（業界ジャンルのみ表記・数値は目安に調整）。</t>
  </si>
  <si>
    <t>同じ費用でも、成果は業界・媒体で大きく異なります。あくまで目安としてご覧ください。</t>
  </si>
  <si>
    <t>業界ジャンル</t>
  </si>
  <si>
    <t>主な媒体</t>
  </si>
  <si>
    <t>Google / Yahoo!</t>
  </si>
  <si>
    <t>買取・リユース</t>
  </si>
  <si>
    <t>Google / Yahoo! / Microsoft</t>
  </si>
  <si>
    <t>ブライダル・結婚関連</t>
  </si>
  <si>
    <t>数件</t>
  </si>
  <si>
    <t>特徴</t>
  </si>
  <si>
    <t>検索数が多く集客の主力</t>
  </si>
  <si>
    <t>比較的年齢層が高い</t>
  </si>
  <si>
    <t>業界別のCPA・費用目安（参考）</t>
  </si>
  <si>
    <t>月間広告費(目安)</t>
  </si>
  <si>
    <t>CV数(目安)</t>
  </si>
  <si>
    <t>CPA(目安)</t>
  </si>
  <si>
    <t>アパレルEC</t>
  </si>
  <si>
    <t>約180万円</t>
  </si>
  <si>
    <t>約640件</t>
  </si>
  <si>
    <t>約2,900円</t>
  </si>
  <si>
    <t>靴・ファッションEC</t>
  </si>
  <si>
    <t>約27万円</t>
  </si>
  <si>
    <t>約1,400件</t>
  </si>
  <si>
    <t>約200円</t>
  </si>
  <si>
    <t>約110万円</t>
  </si>
  <si>
    <t>約290件</t>
  </si>
  <si>
    <t>約3,700円</t>
  </si>
  <si>
    <t>Google 中心</t>
  </si>
  <si>
    <t>約65万円</t>
  </si>
  <si>
    <t>約24件</t>
  </si>
  <si>
    <t>約28,000円</t>
  </si>
  <si>
    <t>BtoB支援サービス</t>
  </si>
  <si>
    <t>約30万円</t>
  </si>
  <si>
    <t>約10万円以上</t>
  </si>
  <si>
    <t>▼ 媒体別のCPA目安（買取・リユースの一例）</t>
  </si>
  <si>
    <t>Google広告</t>
  </si>
  <si>
    <t>約3,800円</t>
  </si>
  <si>
    <t>Yahoo!広告</t>
  </si>
  <si>
    <t>約3,600円</t>
  </si>
  <si>
    <t>Microsoft広告</t>
  </si>
  <si>
    <t>約3,200円</t>
  </si>
  <si>
    <t>競合が少なくCPCを抑えやすい場合あり</t>
  </si>
  <si>
    <t>① 利益から「許容CPA」と損益分岐の広告費を計算</t>
  </si>
  <si>
    <t>1件（1CV）あたりの粗利</t>
  </si>
  <si>
    <t>目標CV数（月）</t>
  </si>
  <si>
    <t>許容CPA（この値までは黒字）</t>
  </si>
  <si>
    <t>CPAが粗利を下回れば利益が出ます</t>
  </si>
  <si>
    <t>② ROAS（費用対効果）から必要な広告費を計算</t>
  </si>
  <si>
    <t>目標ROAS</t>
  </si>
  <si>
    <t>ROAS500%＝広告費の5倍の売上</t>
  </si>
  <si>
    <t>目標ROAS（②の値を使用）</t>
  </si>
  <si>
    <t>※CPA＝1件の獲得にかかった広告費、ROAS＝広告費に対する売上倍率。いずれも目安です。</t>
  </si>
  <si>
    <t>③Googleキーワードプランナーで想定キーワードを入力する。</t>
  </si>
  <si>
    <t>→下記ページの「2.Googleキーワードプランナーでクリック単価を調べる方法」からキーワードの「クリック率」「クリック単価」「コンバージョン率」を算出する</t>
  </si>
  <si>
    <t>■想定配信期間：1ヶ月</t>
  </si>
  <si>
    <t>※Microsoftは参考値です。Google比でクリック率70%・クリック単価85%と仮定して自動算出しています（媒体特性により実際は変動します）。</t>
  </si>
  <si>
    <t>※各媒体のクリック数を仮に「1,000」としています。クリック数は任意で変更可能です。</t>
  </si>
  <si>
    <t>②Googleキーワードプランナーで想定キーワードを入力する。</t>
  </si>
  <si>
    <t>← 一般的な相場は広告費の20%</t>
  </si>
  <si>
    <t>← 代理店により設定あり（例:月5万円）</t>
  </si>
  <si>
    <t>※手数料は「広告費×手数料率」と「最低手数料」の高い方を採用しています。実際の料金は代理店により異なります。</t>
  </si>
  <si>
    <t>・対応媒体は「Google」「Yahoo!」「Microsoft（参考値）」です。</t>
  </si>
  <si>
    <t>・Googleの数値を元にYahoo!のシミュレーションを算出します。そのためYahoo！媒体でのみ作成したい場合もGoogle媒体の数値を算出する必要があります。</t>
  </si>
  <si>
    <t>・本資料ではGoogleの無料ツールである「キーワードプランナー」を利用して、クリック単価を調べます。まずはGoogleキーワードプランナーへアクセスしましょう。</t>
  </si>
  <si>
    <t>Microsoft広告のクリック単価はGoogle広告と比較して振れ幅が大きいため、精度の高い推定が難しい媒体です。</t>
  </si>
  <si>
    <t>本資料ではGoogle比の仮定値（クリック率70%・クリック単価85%）で参考値として自動算出しています。実際の配信では変動しますのでご注意ください。</t>
  </si>
  <si>
    <t>より精度の高いMicrosoft広告のシミュレーションをご希望の場合は、弊社へお問い合わせください。</t>
  </si>
  <si>
    <t>■2026年7月 更新内容</t>
  </si>
  <si>
    <t>・「目標から予算を逆算」シートを追加（利益からの許容CPA・ROASからの必要広告費を計算）。</t>
  </si>
  <si>
    <t>・「業界別CPA目安（参考）」シートを追加（自社運用実績ベースの概算）。</t>
  </si>
  <si>
    <t>・配信シミュレーションにMicrosoft広告の参考値行を追加。</t>
  </si>
  <si>
    <t>初月の総額（初期費用込み）</t>
    <phoneticPr fontId="13"/>
  </si>
  <si>
    <t>出典：プライムナンバーズ運用実績ベースの概算（2026年時点）。業界・媒体・時期により変動します。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</si>
</sst>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¥#,##0;[Red]&quot;¥-&quot;#,##0"/>
    <numFmt numFmtId="177" formatCode="#,##0_);[Red]\(#,##0\)"/>
    <numFmt numFmtId="178" formatCode="\$#,##0_);[Red]&quot;($&quot;#,##0\)"/>
  </numFmts>
  <fonts count="21">
    <font>
      <sz val="11"/>
      <color theme="1"/>
      <name val="Yu Gothic"/>
      <family val="2"/>
      <charset val="1"/>
    </font>
    <font>
      <sz val="11"/>
      <color theme="1"/>
      <name val="Yu Gothic"/>
      <family val="3"/>
      <charset val="128"/>
    </font>
    <font>
      <u/>
      <sz val="11"/>
      <color theme="10"/>
      <name val="Yu Gothic"/>
      <family val="2"/>
      <charset val="1"/>
    </font>
    <font>
      <sz val="10"/>
      <name val="Noto Sans CJK SC"/>
      <family val="2"/>
    </font>
    <font>
      <sz val="10"/>
      <name val="Arial"/>
      <family val="2"/>
    </font>
    <font>
      <sz val="11"/>
      <color theme="1"/>
      <name val="Yu Gothic"/>
      <family val="2"/>
      <charset val="1"/>
    </font>
    <font>
      <sz val="11"/>
      <color theme="1"/>
      <name val="游ゴシック"/>
      <family val="3"/>
      <charset val="128"/>
    </font>
    <font>
      <b/>
      <sz val="20"/>
      <name val="游ゴシック"/>
      <family val="3"/>
      <charset val="128"/>
    </font>
    <font>
      <b/>
      <sz val="11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11"/>
      <name val="游ゴシック"/>
      <family val="3"/>
      <charset val="128"/>
    </font>
    <font>
      <i/>
      <sz val="9"/>
      <color rgb="FF808080"/>
      <name val="游ゴシック"/>
      <family val="3"/>
      <charset val="128"/>
    </font>
    <font>
      <sz val="6"/>
      <name val="ＭＳ Ｐゴシック"/>
      <family val="3"/>
      <charset val="128"/>
    </font>
    <font>
      <b/>
      <sz val="13"/>
      <name val="游ゴシック"/>
      <family val="3"/>
      <charset val="128"/>
    </font>
    <font>
      <b/>
      <sz val="11"/>
      <name val="游ゴシック"/>
      <family val="3"/>
      <charset val="128"/>
    </font>
    <font>
      <b/>
      <sz val="15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b/>
      <sz val="13"/>
      <color rgb="FF000000"/>
      <name val="游ゴシック"/>
      <family val="3"/>
      <charset val="128"/>
    </font>
    <font>
      <b/>
      <sz val="22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1"/>
        <bgColor rgb="FF003300"/>
      </patternFill>
    </fill>
    <fill>
      <patternFill patternType="solid">
        <fgColor theme="0"/>
        <bgColor rgb="FFFFF2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9" fontId="5" fillId="0" borderId="0">
      <alignment vertical="center"/>
    </xf>
    <xf numFmtId="0" fontId="2" fillId="0" borderId="0"/>
    <xf numFmtId="177" fontId="5" fillId="0" borderId="0">
      <alignment vertical="center"/>
    </xf>
    <xf numFmtId="178" fontId="5" fillId="0" borderId="0">
      <alignment vertical="center"/>
    </xf>
  </cellStyleXfs>
  <cellXfs count="62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/>
    <xf numFmtId="0" fontId="11" fillId="0" borderId="0" xfId="0" applyFont="1" applyAlignment="1">
      <alignment horizontal="left" vertical="center"/>
    </xf>
    <xf numFmtId="176" fontId="15" fillId="2" borderId="1" xfId="0" applyNumberFormat="1" applyFont="1" applyFill="1" applyBorder="1" applyAlignment="1">
      <alignment horizontal="right" vertical="center"/>
    </xf>
    <xf numFmtId="3" fontId="15" fillId="2" borderId="1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/>
    </xf>
    <xf numFmtId="176" fontId="15" fillId="0" borderId="1" xfId="0" applyNumberFormat="1" applyFont="1" applyBorder="1" applyAlignment="1">
      <alignment horizontal="right" vertical="center"/>
    </xf>
    <xf numFmtId="9" fontId="15" fillId="2" borderId="1" xfId="0" applyNumberFormat="1" applyFont="1" applyFill="1" applyBorder="1" applyAlignment="1">
      <alignment horizontal="right" vertical="center"/>
    </xf>
    <xf numFmtId="9" fontId="11" fillId="0" borderId="1" xfId="0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6" fillId="0" borderId="0" xfId="0" applyFont="1" applyAlignment="1">
      <alignment horizontal="left"/>
    </xf>
    <xf numFmtId="0" fontId="18" fillId="0" borderId="0" xfId="2" applyFont="1" applyAlignment="1">
      <alignment horizontal="left"/>
    </xf>
    <xf numFmtId="0" fontId="6" fillId="0" borderId="2" xfId="0" applyFont="1" applyBorder="1" applyAlignment="1">
      <alignment horizontal="left"/>
    </xf>
    <xf numFmtId="0" fontId="10" fillId="3" borderId="3" xfId="0" applyFont="1" applyFill="1" applyBorder="1" applyAlignment="1">
      <alignment horizontal="center" vertical="center" wrapText="1" readingOrder="1"/>
    </xf>
    <xf numFmtId="3" fontId="9" fillId="0" borderId="1" xfId="0" applyNumberFormat="1" applyFont="1" applyBorder="1" applyAlignment="1">
      <alignment horizontal="center" vertical="center" wrapText="1" readingOrder="1"/>
    </xf>
    <xf numFmtId="3" fontId="9" fillId="0" borderId="1" xfId="0" applyNumberFormat="1" applyFont="1" applyBorder="1" applyAlignment="1">
      <alignment horizontal="right" vertical="center" wrapText="1" readingOrder="1"/>
    </xf>
    <xf numFmtId="177" fontId="9" fillId="0" borderId="1" xfId="3" applyFont="1" applyBorder="1" applyAlignment="1">
      <alignment horizontal="right" vertical="center" wrapText="1" readingOrder="1"/>
    </xf>
    <xf numFmtId="10" fontId="8" fillId="2" borderId="1" xfId="1" applyNumberFormat="1" applyFont="1" applyFill="1" applyBorder="1" applyAlignment="1">
      <alignment horizontal="right" vertical="center" wrapText="1" readingOrder="1"/>
    </xf>
    <xf numFmtId="176" fontId="8" fillId="2" borderId="4" xfId="4" applyNumberFormat="1" applyFont="1" applyFill="1" applyBorder="1" applyAlignment="1">
      <alignment horizontal="right" vertical="center" wrapText="1" readingOrder="1"/>
    </xf>
    <xf numFmtId="176" fontId="17" fillId="2" borderId="1" xfId="0" applyNumberFormat="1" applyFont="1" applyFill="1" applyBorder="1" applyAlignment="1">
      <alignment horizontal="right" vertical="center" wrapText="1" readingOrder="1"/>
    </xf>
    <xf numFmtId="177" fontId="9" fillId="0" borderId="5" xfId="3" applyFont="1" applyBorder="1" applyAlignment="1">
      <alignment horizontal="right" vertical="center" wrapText="1" readingOrder="1"/>
    </xf>
    <xf numFmtId="176" fontId="9" fillId="4" borderId="1" xfId="4" applyNumberFormat="1" applyFont="1" applyFill="1" applyBorder="1" applyAlignment="1">
      <alignment horizontal="right" vertical="center" wrapText="1" readingOrder="1"/>
    </xf>
    <xf numFmtId="10" fontId="9" fillId="4" borderId="1" xfId="1" applyNumberFormat="1" applyFont="1" applyFill="1" applyBorder="1" applyAlignment="1">
      <alignment horizontal="right" vertical="center" wrapText="1" readingOrder="1"/>
    </xf>
    <xf numFmtId="176" fontId="9" fillId="4" borderId="4" xfId="4" applyNumberFormat="1" applyFont="1" applyFill="1" applyBorder="1" applyAlignment="1">
      <alignment horizontal="right" vertical="center" wrapText="1" readingOrder="1"/>
    </xf>
    <xf numFmtId="10" fontId="9" fillId="0" borderId="1" xfId="1" applyNumberFormat="1" applyFont="1" applyBorder="1" applyAlignment="1">
      <alignment horizontal="right" vertical="center" wrapText="1" readingOrder="1"/>
    </xf>
    <xf numFmtId="177" fontId="9" fillId="0" borderId="1" xfId="0" applyNumberFormat="1" applyFont="1" applyBorder="1" applyAlignment="1">
      <alignment horizontal="right" vertical="center" wrapText="1" readingOrder="1"/>
    </xf>
    <xf numFmtId="10" fontId="9" fillId="4" borderId="1" xfId="0" applyNumberFormat="1" applyFont="1" applyFill="1" applyBorder="1" applyAlignment="1">
      <alignment horizontal="right" vertical="center" wrapText="1" readingOrder="1"/>
    </xf>
    <xf numFmtId="176" fontId="9" fillId="4" borderId="4" xfId="0" applyNumberFormat="1" applyFont="1" applyFill="1" applyBorder="1" applyAlignment="1">
      <alignment horizontal="right" vertical="center" wrapText="1" readingOrder="1"/>
    </xf>
    <xf numFmtId="177" fontId="9" fillId="0" borderId="5" xfId="0" applyNumberFormat="1" applyFont="1" applyBorder="1" applyAlignment="1">
      <alignment horizontal="right" vertical="center" wrapText="1" readingOrder="1"/>
    </xf>
    <xf numFmtId="10" fontId="9" fillId="0" borderId="1" xfId="0" applyNumberFormat="1" applyFont="1" applyBorder="1" applyAlignment="1">
      <alignment horizontal="right" vertical="center" wrapText="1" readingOrder="1"/>
    </xf>
    <xf numFmtId="176" fontId="9" fillId="4" borderId="1" xfId="0" applyNumberFormat="1" applyFont="1" applyFill="1" applyBorder="1" applyAlignment="1">
      <alignment horizontal="right" vertical="center" wrapText="1" readingOrder="1"/>
    </xf>
    <xf numFmtId="0" fontId="1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/>
    </xf>
    <xf numFmtId="177" fontId="8" fillId="2" borderId="1" xfId="3" applyFont="1" applyFill="1" applyBorder="1" applyAlignment="1">
      <alignment horizontal="right" vertical="center" wrapText="1" readingOrder="1"/>
    </xf>
    <xf numFmtId="176" fontId="6" fillId="0" borderId="1" xfId="0" applyNumberFormat="1" applyFont="1" applyBorder="1" applyAlignment="1">
      <alignment horizontal="right" vertical="center" wrapText="1" readingOrder="1"/>
    </xf>
    <xf numFmtId="177" fontId="8" fillId="4" borderId="5" xfId="3" applyFont="1" applyFill="1" applyBorder="1" applyAlignment="1">
      <alignment horizontal="right" vertical="center" wrapText="1" readingOrder="1"/>
    </xf>
    <xf numFmtId="176" fontId="9" fillId="0" borderId="1" xfId="4" applyNumberFormat="1" applyFont="1" applyBorder="1" applyAlignment="1">
      <alignment horizontal="right" vertical="center" wrapText="1" readingOrder="1"/>
    </xf>
    <xf numFmtId="177" fontId="8" fillId="2" borderId="1" xfId="0" applyNumberFormat="1" applyFont="1" applyFill="1" applyBorder="1" applyAlignment="1">
      <alignment horizontal="right" vertical="center" wrapText="1" readingOrder="1"/>
    </xf>
    <xf numFmtId="177" fontId="8" fillId="4" borderId="5" xfId="0" applyNumberFormat="1" applyFont="1" applyFill="1" applyBorder="1" applyAlignment="1">
      <alignment horizontal="right" vertical="center" wrapText="1" readingOrder="1"/>
    </xf>
    <xf numFmtId="176" fontId="9" fillId="0" borderId="1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11" fillId="0" borderId="1" xfId="0" applyNumberFormat="1" applyFont="1" applyBorder="1" applyAlignment="1">
      <alignment horizontal="right"/>
    </xf>
    <xf numFmtId="176" fontId="11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0" fillId="0" borderId="0" xfId="0" applyFont="1"/>
  </cellXfs>
  <cellStyles count="5">
    <cellStyle name="Excel Built-in Comma [0]" xfId="3" xr:uid="{00000000-0005-0000-0000-000007000000}"/>
    <cellStyle name="Excel Built-in Currency [0]" xfId="4" xr:uid="{00000000-0005-0000-0000-000008000000}"/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rimenumbers.co.jp/contact/" TargetMode="External"/><Relationship Id="rId1" Type="http://schemas.openxmlformats.org/officeDocument/2006/relationships/hyperlink" Target="https://ads.google.com/intl/ja_jp/home/tools/keyword-planner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rimenumbers.co.jp/blog/listingads/keyword-choice/" TargetMode="External"/><Relationship Id="rId2" Type="http://schemas.openxmlformats.org/officeDocument/2006/relationships/hyperlink" Target="https://primenumbers.co.jp/blog/listingads/serch-ads-cpc/" TargetMode="External"/><Relationship Id="rId1" Type="http://schemas.openxmlformats.org/officeDocument/2006/relationships/hyperlink" Target="https://primenumbers.co.jp/blog/listingads/keyword-choice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primenumbers.co.jp/blog/listingads/serch-ads-cp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31"/>
  <sheetViews>
    <sheetView showGridLines="0" tabSelected="1" zoomScaleNormal="100" workbookViewId="0"/>
  </sheetViews>
  <sheetFormatPr defaultColWidth="9" defaultRowHeight="18"/>
  <cols>
    <col min="1" max="1" width="4.6640625" style="2" customWidth="1"/>
    <col min="2" max="2" width="14.6640625" style="2" customWidth="1"/>
    <col min="3" max="3" width="21.1640625" style="2" customWidth="1"/>
    <col min="4" max="11" width="20.6640625" style="2" customWidth="1"/>
    <col min="12" max="19" width="14.6640625" style="2" customWidth="1"/>
    <col min="20" max="16384" width="9" style="1"/>
  </cols>
  <sheetData>
    <row r="2" spans="2:11" ht="35.25" customHeight="1">
      <c r="B2" s="61" t="s">
        <v>0</v>
      </c>
    </row>
    <row r="4" spans="2:11" ht="24.75" customHeight="1">
      <c r="B4" s="15" t="s">
        <v>1</v>
      </c>
      <c r="C4" s="16"/>
    </row>
    <row r="5" spans="2:11"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</row>
    <row r="6" spans="2:11">
      <c r="B6" s="17" t="s">
        <v>120</v>
      </c>
      <c r="C6" s="17"/>
      <c r="D6" s="17"/>
      <c r="E6" s="17"/>
      <c r="F6" s="17"/>
      <c r="G6" s="17"/>
      <c r="H6" s="17"/>
      <c r="I6" s="17"/>
      <c r="J6" s="17"/>
      <c r="K6" s="17"/>
    </row>
    <row r="7" spans="2:11">
      <c r="B7" s="17" t="s">
        <v>3</v>
      </c>
      <c r="C7" s="17"/>
      <c r="D7" s="17"/>
      <c r="E7" s="17"/>
      <c r="F7" s="17"/>
      <c r="G7" s="17"/>
      <c r="H7" s="17"/>
      <c r="I7" s="17"/>
      <c r="J7" s="17"/>
      <c r="K7" s="17"/>
    </row>
    <row r="8" spans="2:11">
      <c r="B8" s="17" t="s">
        <v>4</v>
      </c>
      <c r="C8" s="17"/>
      <c r="D8" s="17"/>
      <c r="E8" s="17"/>
      <c r="F8" s="17"/>
      <c r="G8" s="17"/>
      <c r="H8" s="17"/>
      <c r="I8" s="17"/>
      <c r="J8" s="17"/>
      <c r="K8" s="17"/>
    </row>
    <row r="9" spans="2:11">
      <c r="B9" s="17" t="s">
        <v>121</v>
      </c>
      <c r="C9" s="17"/>
      <c r="D9" s="17"/>
      <c r="E9" s="17"/>
      <c r="F9" s="17"/>
      <c r="G9" s="17"/>
      <c r="H9" s="17"/>
      <c r="I9" s="17"/>
      <c r="J9" s="17"/>
      <c r="K9" s="17"/>
    </row>
    <row r="11" spans="2:11" ht="24.75" customHeight="1">
      <c r="B11" s="39" t="s">
        <v>5</v>
      </c>
      <c r="C11" s="39"/>
      <c r="D11" s="39"/>
      <c r="E11" s="39"/>
      <c r="F11" s="39"/>
      <c r="G11" s="39"/>
      <c r="H11" s="39"/>
      <c r="I11" s="39"/>
      <c r="J11" s="39"/>
      <c r="K11" s="39"/>
    </row>
    <row r="12" spans="2:11">
      <c r="B12" s="17" t="s">
        <v>122</v>
      </c>
      <c r="C12" s="17"/>
      <c r="D12" s="17"/>
      <c r="E12" s="17"/>
      <c r="F12" s="17"/>
      <c r="G12" s="17"/>
      <c r="H12" s="17"/>
      <c r="I12" s="17"/>
      <c r="J12" s="17"/>
      <c r="K12" s="17"/>
    </row>
    <row r="13" spans="2:11">
      <c r="B13" s="18" t="s">
        <v>6</v>
      </c>
      <c r="C13" s="18"/>
      <c r="D13" s="18"/>
      <c r="E13" s="18"/>
      <c r="F13" s="18"/>
      <c r="G13" s="18"/>
      <c r="H13" s="18"/>
      <c r="I13" s="18"/>
      <c r="J13" s="18"/>
      <c r="K13" s="18"/>
    </row>
    <row r="15" spans="2:11">
      <c r="B15" s="16" t="s">
        <v>7</v>
      </c>
    </row>
    <row r="16" spans="2:11" ht="18.75" customHeight="1">
      <c r="B16" s="51" t="s">
        <v>123</v>
      </c>
      <c r="C16" s="51"/>
      <c r="D16" s="51"/>
      <c r="E16" s="51"/>
      <c r="F16" s="51"/>
      <c r="G16" s="51"/>
      <c r="H16" s="51"/>
      <c r="I16" s="51"/>
      <c r="J16" s="51"/>
      <c r="K16" s="51"/>
    </row>
    <row r="17" spans="2:11">
      <c r="B17" s="52" t="s">
        <v>124</v>
      </c>
      <c r="C17" s="52"/>
      <c r="D17" s="52"/>
      <c r="E17" s="52"/>
      <c r="F17" s="52"/>
      <c r="G17" s="52"/>
      <c r="H17" s="52"/>
      <c r="I17" s="52"/>
      <c r="J17" s="52"/>
      <c r="K17" s="52"/>
    </row>
    <row r="18" spans="2:11" ht="18.75" customHeight="1">
      <c r="B18" s="51" t="s">
        <v>125</v>
      </c>
      <c r="C18" s="51"/>
      <c r="D18" s="51"/>
      <c r="E18" s="51"/>
      <c r="F18" s="51"/>
      <c r="G18" s="51"/>
      <c r="H18" s="51"/>
      <c r="I18" s="51"/>
      <c r="J18" s="51"/>
      <c r="K18" s="51"/>
    </row>
    <row r="19" spans="2:11">
      <c r="B19" s="18" t="s">
        <v>8</v>
      </c>
      <c r="C19" s="18"/>
      <c r="D19" s="18"/>
      <c r="E19" s="18"/>
      <c r="F19" s="18"/>
      <c r="G19" s="18"/>
      <c r="H19" s="18"/>
      <c r="I19" s="18"/>
      <c r="J19" s="18"/>
      <c r="K19" s="18"/>
    </row>
    <row r="21" spans="2:11" ht="20.149999999999999" customHeight="1">
      <c r="B21" s="53" t="s">
        <v>126</v>
      </c>
      <c r="C21" s="53"/>
      <c r="D21" s="53"/>
      <c r="E21" s="53"/>
      <c r="F21" s="53"/>
      <c r="G21" s="53"/>
      <c r="H21" s="53"/>
      <c r="I21" s="53"/>
      <c r="J21" s="53"/>
      <c r="K21" s="53"/>
    </row>
    <row r="22" spans="2:11" ht="18.75" customHeight="1">
      <c r="B22" s="54" t="s">
        <v>9</v>
      </c>
      <c r="C22" s="54"/>
      <c r="D22" s="54"/>
      <c r="E22" s="54"/>
      <c r="F22" s="54"/>
      <c r="G22" s="54"/>
      <c r="H22" s="54"/>
      <c r="I22" s="54"/>
      <c r="J22" s="54"/>
      <c r="K22" s="54"/>
    </row>
    <row r="23" spans="2:11" ht="18.75" customHeight="1">
      <c r="B23" s="54" t="s">
        <v>127</v>
      </c>
      <c r="C23" s="54"/>
      <c r="D23" s="54"/>
      <c r="E23" s="54"/>
      <c r="F23" s="54"/>
      <c r="G23" s="54"/>
      <c r="H23" s="54"/>
      <c r="I23" s="54"/>
      <c r="J23" s="54"/>
      <c r="K23" s="54"/>
    </row>
    <row r="24" spans="2:11" ht="18.75" customHeight="1">
      <c r="B24" s="54" t="s">
        <v>128</v>
      </c>
      <c r="C24" s="54"/>
      <c r="D24" s="54"/>
      <c r="E24" s="54"/>
      <c r="F24" s="54"/>
      <c r="G24" s="54"/>
      <c r="H24" s="54"/>
      <c r="I24" s="54"/>
      <c r="J24" s="54"/>
      <c r="K24" s="54"/>
    </row>
    <row r="25" spans="2:11" ht="18.75" customHeight="1">
      <c r="B25" s="54" t="s">
        <v>129</v>
      </c>
      <c r="C25" s="54"/>
      <c r="D25" s="54"/>
      <c r="E25" s="54"/>
      <c r="F25" s="54"/>
      <c r="G25" s="54"/>
      <c r="H25" s="54"/>
      <c r="I25" s="54"/>
      <c r="J25" s="54"/>
      <c r="K25" s="54"/>
    </row>
    <row r="27" spans="2:11" ht="18.75" customHeight="1">
      <c r="B27" s="55" t="s">
        <v>10</v>
      </c>
      <c r="C27" s="55"/>
      <c r="D27" s="55"/>
      <c r="E27" s="55"/>
      <c r="F27" s="55"/>
      <c r="G27" s="55"/>
      <c r="H27" s="55"/>
      <c r="I27" s="55"/>
      <c r="J27" s="55"/>
      <c r="K27" s="55"/>
    </row>
    <row r="31" spans="2:11">
      <c r="B31" s="47"/>
      <c r="C31" s="48"/>
    </row>
  </sheetData>
  <mergeCells count="18">
    <mergeCell ref="B24:K24"/>
    <mergeCell ref="B25:K25"/>
    <mergeCell ref="B27:K27"/>
    <mergeCell ref="B18:K18"/>
    <mergeCell ref="B19:K19"/>
    <mergeCell ref="B21:K21"/>
    <mergeCell ref="B22:K22"/>
    <mergeCell ref="B23:K23"/>
    <mergeCell ref="B11:K11"/>
    <mergeCell ref="B12:K12"/>
    <mergeCell ref="B13:K13"/>
    <mergeCell ref="B16:K16"/>
    <mergeCell ref="B17:K17"/>
    <mergeCell ref="B5:K5"/>
    <mergeCell ref="B6:K6"/>
    <mergeCell ref="B7:K7"/>
    <mergeCell ref="B8:K8"/>
    <mergeCell ref="B9:K9"/>
  </mergeCells>
  <phoneticPr fontId="13"/>
  <hyperlinks>
    <hyperlink ref="B13" r:id="rId1" xr:uid="{00000000-0004-0000-0000-000000000000}"/>
    <hyperlink ref="B19" r:id="rId2" xr:uid="{00000000-0004-0000-0000-000001000000}"/>
  </hyperlink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S25"/>
  <sheetViews>
    <sheetView showGridLines="0" zoomScaleNormal="100" workbookViewId="0"/>
  </sheetViews>
  <sheetFormatPr defaultColWidth="8.5" defaultRowHeight="18"/>
  <cols>
    <col min="1" max="1" width="4.58203125" style="2" customWidth="1"/>
    <col min="2" max="2" width="26.33203125" style="2" customWidth="1"/>
    <col min="3" max="5" width="18" style="2" customWidth="1"/>
    <col min="6" max="6" width="16" style="2" customWidth="1"/>
    <col min="7" max="19" width="8.5" style="2"/>
  </cols>
  <sheetData>
    <row r="2" spans="2:4" ht="32.5">
      <c r="B2" s="3" t="s">
        <v>11</v>
      </c>
    </row>
    <row r="4" spans="2:4">
      <c r="B4" s="56" t="s">
        <v>12</v>
      </c>
    </row>
    <row r="5" spans="2:4">
      <c r="B5" s="57" t="s">
        <v>13</v>
      </c>
    </row>
    <row r="7" spans="2:4" ht="21.5">
      <c r="B7" s="7" t="s">
        <v>14</v>
      </c>
    </row>
    <row r="8" spans="2:4">
      <c r="B8" s="8" t="s">
        <v>15</v>
      </c>
      <c r="C8" s="9">
        <v>300000</v>
      </c>
    </row>
    <row r="9" spans="2:4" ht="30">
      <c r="B9" s="8" t="s">
        <v>16</v>
      </c>
      <c r="C9" s="13">
        <v>0.2</v>
      </c>
      <c r="D9" s="6" t="s">
        <v>117</v>
      </c>
    </row>
    <row r="10" spans="2:4" ht="30">
      <c r="B10" s="8" t="s">
        <v>17</v>
      </c>
      <c r="C10" s="9">
        <v>50000</v>
      </c>
      <c r="D10" s="6" t="s">
        <v>118</v>
      </c>
    </row>
    <row r="11" spans="2:4">
      <c r="B11" s="8" t="s">
        <v>18</v>
      </c>
      <c r="C11" s="9">
        <v>0</v>
      </c>
    </row>
    <row r="13" spans="2:4" ht="21.5">
      <c r="B13" s="7" t="s">
        <v>19</v>
      </c>
    </row>
    <row r="14" spans="2:4">
      <c r="B14" s="11" t="s">
        <v>20</v>
      </c>
      <c r="C14" s="12">
        <f>IF(C8=0,0,MAX(C8*C9,C10))</f>
        <v>60000</v>
      </c>
    </row>
    <row r="15" spans="2:4">
      <c r="B15" s="11" t="s">
        <v>21</v>
      </c>
      <c r="C15" s="12">
        <f>C8+C14</f>
        <v>360000</v>
      </c>
    </row>
    <row r="16" spans="2:4">
      <c r="B16" s="11" t="s">
        <v>130</v>
      </c>
      <c r="C16" s="12">
        <f>C15+C11</f>
        <v>360000</v>
      </c>
    </row>
    <row r="18" spans="2:5">
      <c r="B18" s="56" t="s">
        <v>22</v>
      </c>
    </row>
    <row r="19" spans="2:5">
      <c r="B19" s="4" t="s">
        <v>23</v>
      </c>
      <c r="C19" s="4" t="s">
        <v>20</v>
      </c>
      <c r="D19" s="4" t="s">
        <v>21</v>
      </c>
      <c r="E19" s="4" t="s">
        <v>24</v>
      </c>
    </row>
    <row r="20" spans="2:5">
      <c r="B20" s="49">
        <v>100000</v>
      </c>
      <c r="C20" s="50">
        <f>MAX(B20*$C$9,$C$10)</f>
        <v>50000</v>
      </c>
      <c r="D20" s="12">
        <f>B20+C20</f>
        <v>150000</v>
      </c>
      <c r="E20" s="50">
        <f>D20*12</f>
        <v>1800000</v>
      </c>
    </row>
    <row r="21" spans="2:5">
      <c r="B21" s="49">
        <v>300000</v>
      </c>
      <c r="C21" s="50">
        <f>MAX(B21*$C$9,$C$10)</f>
        <v>60000</v>
      </c>
      <c r="D21" s="12">
        <f>B21+C21</f>
        <v>360000</v>
      </c>
      <c r="E21" s="50">
        <f>D21*12</f>
        <v>4320000</v>
      </c>
    </row>
    <row r="22" spans="2:5">
      <c r="B22" s="49">
        <v>500000</v>
      </c>
      <c r="C22" s="50">
        <f>MAX(B22*$C$9,$C$10)</f>
        <v>100000</v>
      </c>
      <c r="D22" s="12">
        <f>B22+C22</f>
        <v>600000</v>
      </c>
      <c r="E22" s="50">
        <f>D22*12</f>
        <v>7200000</v>
      </c>
    </row>
    <row r="23" spans="2:5">
      <c r="B23" s="49">
        <v>1000000</v>
      </c>
      <c r="C23" s="50">
        <f>MAX(B23*$C$9,$C$10)</f>
        <v>200000</v>
      </c>
      <c r="D23" s="12">
        <f>B23+C23</f>
        <v>1200000</v>
      </c>
      <c r="E23" s="50">
        <f>D23*12</f>
        <v>14400000</v>
      </c>
    </row>
    <row r="25" spans="2:5">
      <c r="B25" s="58" t="s">
        <v>119</v>
      </c>
    </row>
  </sheetData>
  <phoneticPr fontId="13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48"/>
  <sheetViews>
    <sheetView showGridLines="0" zoomScaleNormal="100" workbookViewId="0"/>
  </sheetViews>
  <sheetFormatPr defaultColWidth="9" defaultRowHeight="18"/>
  <cols>
    <col min="1" max="1" width="4.6640625" style="2" customWidth="1"/>
    <col min="2" max="2" width="14.6640625" style="2" customWidth="1"/>
    <col min="3" max="3" width="21.1640625" style="2" customWidth="1"/>
    <col min="4" max="11" width="20.6640625" style="2" customWidth="1"/>
    <col min="12" max="19" width="14.6640625" style="2" customWidth="1"/>
    <col min="20" max="16384" width="9" style="1"/>
  </cols>
  <sheetData>
    <row r="2" spans="2:11" ht="24.75" customHeight="1">
      <c r="B2" s="15" t="s">
        <v>25</v>
      </c>
      <c r="C2" s="16"/>
    </row>
    <row r="3" spans="2:11">
      <c r="B3" s="17" t="s">
        <v>26</v>
      </c>
      <c r="C3" s="17"/>
      <c r="D3" s="17"/>
      <c r="E3" s="17"/>
      <c r="F3" s="17"/>
      <c r="G3" s="17"/>
      <c r="H3" s="17"/>
      <c r="I3" s="17"/>
      <c r="J3" s="17"/>
      <c r="K3" s="17"/>
    </row>
    <row r="4" spans="2:11">
      <c r="B4" s="17" t="s">
        <v>27</v>
      </c>
      <c r="C4" s="17"/>
      <c r="D4" s="17"/>
      <c r="E4" s="17"/>
      <c r="F4" s="17"/>
      <c r="G4" s="17"/>
      <c r="H4" s="17"/>
      <c r="I4" s="17"/>
      <c r="J4" s="17"/>
      <c r="K4" s="17"/>
    </row>
    <row r="5" spans="2:11">
      <c r="B5" s="17" t="s">
        <v>28</v>
      </c>
      <c r="C5" s="17"/>
      <c r="D5" s="17"/>
      <c r="E5" s="17"/>
      <c r="F5" s="17"/>
      <c r="G5" s="17"/>
      <c r="H5" s="17"/>
      <c r="I5" s="17"/>
      <c r="J5" s="17"/>
      <c r="K5" s="17"/>
    </row>
    <row r="6" spans="2:11">
      <c r="B6" s="18" t="s">
        <v>29</v>
      </c>
      <c r="C6" s="18"/>
      <c r="D6" s="18"/>
      <c r="E6" s="18"/>
      <c r="F6" s="18"/>
      <c r="G6" s="18"/>
      <c r="H6" s="18"/>
      <c r="I6" s="18"/>
      <c r="J6" s="18"/>
      <c r="K6" s="18"/>
    </row>
    <row r="7" spans="2:11">
      <c r="B7" s="17" t="s">
        <v>111</v>
      </c>
      <c r="C7" s="17"/>
      <c r="D7" s="17"/>
      <c r="E7" s="17"/>
      <c r="F7" s="17"/>
      <c r="G7" s="17"/>
      <c r="H7" s="17"/>
      <c r="I7" s="17"/>
      <c r="J7" s="17"/>
      <c r="K7" s="17"/>
    </row>
    <row r="8" spans="2:11">
      <c r="B8" s="17" t="s">
        <v>112</v>
      </c>
      <c r="C8" s="17"/>
      <c r="D8" s="17"/>
      <c r="E8" s="17"/>
      <c r="F8" s="17"/>
      <c r="G8" s="17"/>
      <c r="H8" s="17"/>
      <c r="I8" s="17"/>
      <c r="J8" s="17"/>
      <c r="K8" s="17"/>
    </row>
    <row r="9" spans="2:11">
      <c r="B9" s="18" t="s">
        <v>30</v>
      </c>
      <c r="C9" s="18"/>
      <c r="D9" s="18"/>
      <c r="E9" s="18"/>
      <c r="F9" s="18"/>
      <c r="G9" s="18"/>
      <c r="H9" s="18"/>
      <c r="I9" s="18"/>
      <c r="J9" s="18"/>
      <c r="K9" s="18"/>
    </row>
    <row r="10" spans="2:11">
      <c r="B10" s="17" t="s">
        <v>31</v>
      </c>
      <c r="C10" s="17"/>
      <c r="D10" s="17"/>
      <c r="E10" s="17"/>
      <c r="F10" s="17"/>
      <c r="G10" s="17"/>
      <c r="H10" s="17"/>
      <c r="I10" s="17"/>
      <c r="J10" s="17"/>
      <c r="K10" s="17"/>
    </row>
    <row r="12" spans="2:11">
      <c r="B12" s="19" t="s">
        <v>113</v>
      </c>
      <c r="C12" s="19"/>
      <c r="D12" s="19"/>
      <c r="E12" s="19"/>
      <c r="F12" s="19"/>
      <c r="G12" s="19"/>
      <c r="H12" s="19"/>
      <c r="I12" s="19"/>
      <c r="J12" s="19"/>
      <c r="K12" s="19"/>
    </row>
    <row r="13" spans="2:11">
      <c r="B13" s="20" t="s">
        <v>32</v>
      </c>
      <c r="C13" s="20" t="s">
        <v>33</v>
      </c>
      <c r="D13" s="20" t="s">
        <v>34</v>
      </c>
      <c r="E13" s="20" t="s">
        <v>35</v>
      </c>
      <c r="F13" s="20" t="s">
        <v>36</v>
      </c>
      <c r="G13" s="20" t="s">
        <v>37</v>
      </c>
      <c r="H13" s="20" t="s">
        <v>38</v>
      </c>
      <c r="I13" s="20" t="s">
        <v>39</v>
      </c>
      <c r="J13" s="20" t="s">
        <v>40</v>
      </c>
      <c r="K13" s="20" t="s">
        <v>41</v>
      </c>
    </row>
    <row r="14" spans="2:11">
      <c r="B14" s="21" t="s">
        <v>42</v>
      </c>
      <c r="C14" s="21" t="s">
        <v>43</v>
      </c>
      <c r="D14" s="22" t="str">
        <f>IFERROR(E14/F14,"-")</f>
        <v>-</v>
      </c>
      <c r="E14" s="23" t="str">
        <f>IFERROR(H14/G14,"-")</f>
        <v>-</v>
      </c>
      <c r="F14" s="24"/>
      <c r="G14" s="25"/>
      <c r="H14" s="26"/>
      <c r="I14" s="27" t="str">
        <f>IFERROR(E14*J14,"-")</f>
        <v>-</v>
      </c>
      <c r="J14" s="24"/>
      <c r="K14" s="28" t="str">
        <f>IFERROR(H14/I14,"-")</f>
        <v>-</v>
      </c>
    </row>
    <row r="15" spans="2:11">
      <c r="B15" s="21" t="s">
        <v>44</v>
      </c>
      <c r="C15" s="21" t="s">
        <v>43</v>
      </c>
      <c r="D15" s="22" t="str">
        <f>IFERROR(E15/F15,"-")</f>
        <v>-</v>
      </c>
      <c r="E15" s="23" t="str">
        <f>IFERROR(H15/G15,"-")</f>
        <v>-</v>
      </c>
      <c r="F15" s="29" t="str">
        <f>IF(H15="","-",F14*0.75)</f>
        <v>-</v>
      </c>
      <c r="G15" s="30" t="str">
        <f>IF(H15="","-",G14/1.2)</f>
        <v>-</v>
      </c>
      <c r="H15" s="26"/>
      <c r="I15" s="27" t="str">
        <f>IFERROR(E15*J15,"-")</f>
        <v>-</v>
      </c>
      <c r="J15" s="31" t="str">
        <f>IF(H15="","-",J14)</f>
        <v>-</v>
      </c>
      <c r="K15" s="28" t="str">
        <f>IFERROR(H15/I15,"-")</f>
        <v>-</v>
      </c>
    </row>
    <row r="16" spans="2:11">
      <c r="B16" s="21" t="s">
        <v>45</v>
      </c>
      <c r="C16" s="21" t="s">
        <v>43</v>
      </c>
      <c r="D16" s="22" t="str">
        <f>IFERROR(E16/F16,"-")</f>
        <v>-</v>
      </c>
      <c r="E16" s="32" t="str">
        <f>IFERROR(H16/G16,"-")</f>
        <v>-</v>
      </c>
      <c r="F16" s="33" t="str">
        <f>IF(H16="","-",F14*0.7)</f>
        <v>-</v>
      </c>
      <c r="G16" s="34" t="str">
        <f>IF(H16="","-",G14*0.85)</f>
        <v>-</v>
      </c>
      <c r="H16" s="26"/>
      <c r="I16" s="35" t="str">
        <f>IFERROR(E16*J16,"-")</f>
        <v>-</v>
      </c>
      <c r="J16" s="36" t="str">
        <f>IF(H16="","-",J14)</f>
        <v>-</v>
      </c>
      <c r="K16" s="37" t="str">
        <f>IFERROR(H16/I16,"-")</f>
        <v>-</v>
      </c>
    </row>
    <row r="17" spans="2:11" ht="18.75" customHeight="1">
      <c r="B17" s="38" t="s">
        <v>114</v>
      </c>
      <c r="C17" s="38"/>
      <c r="D17" s="38"/>
      <c r="E17" s="38"/>
      <c r="F17" s="38"/>
      <c r="G17" s="38"/>
      <c r="H17" s="38"/>
      <c r="I17" s="38"/>
      <c r="J17" s="38"/>
      <c r="K17" s="38"/>
    </row>
    <row r="18" spans="2:11">
      <c r="B18" s="16"/>
      <c r="C18" s="16"/>
    </row>
    <row r="19" spans="2:11" ht="24.75" customHeight="1">
      <c r="B19" s="39" t="s">
        <v>46</v>
      </c>
      <c r="C19" s="39"/>
      <c r="D19" s="39"/>
      <c r="E19" s="39"/>
      <c r="F19" s="39"/>
      <c r="G19" s="39"/>
      <c r="H19" s="39"/>
      <c r="I19" s="39"/>
      <c r="J19" s="39"/>
      <c r="K19" s="39"/>
    </row>
    <row r="20" spans="2:11">
      <c r="B20" s="17" t="s">
        <v>115</v>
      </c>
      <c r="C20" s="17"/>
      <c r="D20" s="17"/>
      <c r="E20" s="17"/>
      <c r="F20" s="17"/>
      <c r="G20" s="17"/>
      <c r="H20" s="17"/>
      <c r="I20" s="17"/>
      <c r="J20" s="17"/>
      <c r="K20" s="17"/>
    </row>
    <row r="21" spans="2:11">
      <c r="B21" s="17" t="s">
        <v>47</v>
      </c>
      <c r="C21" s="17"/>
      <c r="D21" s="17"/>
      <c r="E21" s="17"/>
      <c r="F21" s="17"/>
      <c r="G21" s="17"/>
      <c r="H21" s="17"/>
      <c r="I21" s="17"/>
      <c r="J21" s="17"/>
      <c r="K21" s="17"/>
    </row>
    <row r="22" spans="2:11">
      <c r="B22" s="17" t="s">
        <v>48</v>
      </c>
      <c r="C22" s="17"/>
      <c r="D22" s="17"/>
      <c r="E22" s="17"/>
      <c r="F22" s="17"/>
      <c r="G22" s="17"/>
      <c r="H22" s="17"/>
      <c r="I22" s="17"/>
      <c r="J22" s="17"/>
      <c r="K22" s="17"/>
    </row>
    <row r="23" spans="2:11">
      <c r="C23" s="16"/>
    </row>
    <row r="24" spans="2:11">
      <c r="B24" s="17" t="s">
        <v>49</v>
      </c>
      <c r="C24" s="17"/>
      <c r="D24" s="17"/>
      <c r="E24" s="17"/>
      <c r="F24" s="17"/>
      <c r="G24" s="17"/>
      <c r="H24" s="17"/>
      <c r="I24" s="17"/>
      <c r="J24" s="17"/>
      <c r="K24" s="17"/>
    </row>
    <row r="25" spans="2:11">
      <c r="B25" s="17" t="s">
        <v>28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2:11">
      <c r="B26" s="18" t="s">
        <v>29</v>
      </c>
      <c r="C26" s="18"/>
      <c r="D26" s="18"/>
      <c r="E26" s="18"/>
      <c r="F26" s="18"/>
      <c r="G26" s="18"/>
      <c r="H26" s="18"/>
      <c r="I26" s="18"/>
      <c r="J26" s="18"/>
      <c r="K26" s="18"/>
    </row>
    <row r="27" spans="2:11">
      <c r="B27" s="17" t="s">
        <v>116</v>
      </c>
      <c r="C27" s="17"/>
      <c r="D27" s="17"/>
      <c r="E27" s="17"/>
      <c r="F27" s="17"/>
      <c r="G27" s="17"/>
      <c r="H27" s="17"/>
      <c r="I27" s="17"/>
      <c r="J27" s="17"/>
      <c r="K27" s="17"/>
    </row>
    <row r="28" spans="2:11">
      <c r="B28" s="17" t="s">
        <v>112</v>
      </c>
      <c r="C28" s="17"/>
      <c r="D28" s="17"/>
      <c r="E28" s="17"/>
      <c r="F28" s="17"/>
      <c r="G28" s="17"/>
      <c r="H28" s="17"/>
      <c r="I28" s="17"/>
      <c r="J28" s="17"/>
      <c r="K28" s="17"/>
    </row>
    <row r="29" spans="2:11">
      <c r="B29" s="18" t="s">
        <v>30</v>
      </c>
      <c r="C29" s="18"/>
      <c r="D29" s="18"/>
      <c r="E29" s="18"/>
      <c r="F29" s="18"/>
      <c r="G29" s="18"/>
      <c r="H29" s="18"/>
      <c r="I29" s="18"/>
      <c r="J29" s="18"/>
      <c r="K29" s="18"/>
    </row>
    <row r="30" spans="2:11">
      <c r="B30" s="17" t="s">
        <v>50</v>
      </c>
      <c r="C30" s="17"/>
      <c r="D30" s="17"/>
      <c r="E30" s="17"/>
      <c r="F30" s="17"/>
      <c r="G30" s="17"/>
      <c r="H30" s="17"/>
      <c r="I30" s="17"/>
      <c r="J30" s="17"/>
      <c r="K30" s="17"/>
    </row>
    <row r="32" spans="2:11">
      <c r="B32" s="19" t="s">
        <v>113</v>
      </c>
      <c r="C32" s="19"/>
      <c r="D32" s="19"/>
      <c r="E32" s="19"/>
      <c r="F32" s="19"/>
      <c r="G32" s="19"/>
      <c r="H32" s="19"/>
      <c r="I32" s="19"/>
      <c r="J32" s="19"/>
      <c r="K32" s="19"/>
    </row>
    <row r="33" spans="2:11">
      <c r="B33" s="20" t="s">
        <v>32</v>
      </c>
      <c r="C33" s="20" t="s">
        <v>33</v>
      </c>
      <c r="D33" s="20" t="s">
        <v>34</v>
      </c>
      <c r="E33" s="20" t="s">
        <v>35</v>
      </c>
      <c r="F33" s="20" t="s">
        <v>36</v>
      </c>
      <c r="G33" s="20" t="s">
        <v>37</v>
      </c>
      <c r="H33" s="20" t="s">
        <v>51</v>
      </c>
      <c r="I33" s="20" t="s">
        <v>39</v>
      </c>
      <c r="J33" s="20" t="s">
        <v>40</v>
      </c>
      <c r="K33" s="20" t="s">
        <v>41</v>
      </c>
    </row>
    <row r="34" spans="2:11">
      <c r="B34" s="21" t="s">
        <v>42</v>
      </c>
      <c r="C34" s="21" t="s">
        <v>43</v>
      </c>
      <c r="D34" s="22" t="str">
        <f>IFERROR(E34/F34,"-")</f>
        <v>-</v>
      </c>
      <c r="E34" s="40">
        <v>1000</v>
      </c>
      <c r="F34" s="24"/>
      <c r="G34" s="25"/>
      <c r="H34" s="41">
        <f>IFERROR(E34*G34,"-")</f>
        <v>0</v>
      </c>
      <c r="I34" s="42">
        <f>IFERROR(E34*J34,"")</f>
        <v>0</v>
      </c>
      <c r="J34" s="24"/>
      <c r="K34" s="43" t="str">
        <f>IFERROR(H34/I34,"")</f>
        <v/>
      </c>
    </row>
    <row r="35" spans="2:11">
      <c r="B35" s="21" t="s">
        <v>44</v>
      </c>
      <c r="C35" s="21" t="s">
        <v>43</v>
      </c>
      <c r="D35" s="22" t="str">
        <f>IFERROR(E35/F35,"-")</f>
        <v>-</v>
      </c>
      <c r="E35" s="40">
        <v>1000</v>
      </c>
      <c r="F35" s="29" t="str">
        <f>IF(I35="","-",F34*0.75)</f>
        <v>-</v>
      </c>
      <c r="G35" s="30" t="str">
        <f>IF(I35="","-",G34/1.2)</f>
        <v>-</v>
      </c>
      <c r="H35" s="41" t="str">
        <f>IFERROR(E35*G35,"-")</f>
        <v>-</v>
      </c>
      <c r="I35" s="42" t="str">
        <f>IFERROR(E35*J35,"")</f>
        <v/>
      </c>
      <c r="J35" s="31" t="str">
        <f>IF(J34="","-",J34)</f>
        <v>-</v>
      </c>
      <c r="K35" s="43" t="str">
        <f>IFERROR(H35/I35,"")</f>
        <v/>
      </c>
    </row>
    <row r="36" spans="2:11">
      <c r="B36" s="21" t="s">
        <v>45</v>
      </c>
      <c r="C36" s="21" t="s">
        <v>43</v>
      </c>
      <c r="D36" s="22" t="str">
        <f>IFERROR(E36/F36,"-")</f>
        <v>-</v>
      </c>
      <c r="E36" s="44">
        <v>1000</v>
      </c>
      <c r="F36" s="33" t="str">
        <f>IF(I36="","-",F34*0.7)</f>
        <v>-</v>
      </c>
      <c r="G36" s="34" t="str">
        <f>IF(I36="","-",G34*0.85)</f>
        <v>-</v>
      </c>
      <c r="H36" s="41" t="str">
        <f>IFERROR(E36*G36,"-")</f>
        <v>-</v>
      </c>
      <c r="I36" s="45" t="str">
        <f>IFERROR(E36*J36,"")</f>
        <v/>
      </c>
      <c r="J36" s="36" t="str">
        <f>IF(J34="","-",J34)</f>
        <v>-</v>
      </c>
      <c r="K36" s="46" t="str">
        <f>IFERROR(H36/I36,"")</f>
        <v/>
      </c>
    </row>
    <row r="37" spans="2:11" ht="18.75" customHeight="1">
      <c r="B37" s="38" t="s">
        <v>114</v>
      </c>
      <c r="C37" s="38"/>
      <c r="D37" s="38"/>
      <c r="E37" s="38"/>
      <c r="F37" s="38"/>
      <c r="G37" s="38"/>
      <c r="H37" s="38"/>
      <c r="I37" s="38"/>
      <c r="J37" s="38"/>
      <c r="K37" s="38"/>
    </row>
    <row r="48" spans="2:11">
      <c r="B48" s="47"/>
      <c r="C48" s="48"/>
    </row>
  </sheetData>
  <mergeCells count="23">
    <mergeCell ref="B30:K30"/>
    <mergeCell ref="B32:K32"/>
    <mergeCell ref="B37:K37"/>
    <mergeCell ref="B25:K25"/>
    <mergeCell ref="B26:K26"/>
    <mergeCell ref="B27:K27"/>
    <mergeCell ref="B28:K28"/>
    <mergeCell ref="B29:K29"/>
    <mergeCell ref="B19:K19"/>
    <mergeCell ref="B20:K20"/>
    <mergeCell ref="B21:K21"/>
    <mergeCell ref="B22:K22"/>
    <mergeCell ref="B24:K24"/>
    <mergeCell ref="B8:K8"/>
    <mergeCell ref="B9:K9"/>
    <mergeCell ref="B10:K10"/>
    <mergeCell ref="B12:K12"/>
    <mergeCell ref="B17:K17"/>
    <mergeCell ref="B3:K3"/>
    <mergeCell ref="B4:K4"/>
    <mergeCell ref="B5:K5"/>
    <mergeCell ref="B6:K6"/>
    <mergeCell ref="B7:K7"/>
  </mergeCells>
  <phoneticPr fontId="13"/>
  <hyperlinks>
    <hyperlink ref="B6" r:id="rId1" xr:uid="{00000000-0004-0000-0200-000000000000}"/>
    <hyperlink ref="B9" r:id="rId2" location="2Google" xr:uid="{00000000-0004-0000-0200-000001000000}"/>
    <hyperlink ref="B26" r:id="rId3" xr:uid="{00000000-0004-0000-0200-000002000000}"/>
    <hyperlink ref="B29" r:id="rId4" location="2Google" xr:uid="{00000000-0004-0000-0200-000003000000}"/>
  </hyperlinks>
  <pageMargins left="0.7" right="0.7" top="0.75" bottom="0.75" header="0.511811023622047" footer="0.511811023622047"/>
  <pageSetup paperSize="9" orientation="portrait" horizontalDpi="300" verticalDpi="300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24"/>
  <sheetViews>
    <sheetView showGridLines="0" zoomScaleNormal="100" workbookViewId="0"/>
  </sheetViews>
  <sheetFormatPr defaultColWidth="8.5" defaultRowHeight="18"/>
  <cols>
    <col min="1" max="1" width="4.58203125" style="2" customWidth="1"/>
    <col min="2" max="2" width="26" style="2" customWidth="1"/>
    <col min="3" max="3" width="18" style="2" customWidth="1"/>
    <col min="4" max="4" width="30" style="2" customWidth="1"/>
    <col min="5" max="19" width="8.5" style="2"/>
  </cols>
  <sheetData>
    <row r="2" spans="2:4" ht="32.5">
      <c r="B2" s="3" t="s">
        <v>52</v>
      </c>
    </row>
    <row r="4" spans="2:4">
      <c r="B4" s="56" t="s">
        <v>53</v>
      </c>
    </row>
    <row r="6" spans="2:4" ht="21.5">
      <c r="B6" s="7" t="s">
        <v>101</v>
      </c>
    </row>
    <row r="7" spans="2:4">
      <c r="B7" s="8" t="s">
        <v>102</v>
      </c>
      <c r="C7" s="9">
        <v>30000</v>
      </c>
    </row>
    <row r="8" spans="2:4">
      <c r="B8" s="8" t="s">
        <v>103</v>
      </c>
      <c r="C8" s="10">
        <v>30</v>
      </c>
    </row>
    <row r="9" spans="2:4">
      <c r="B9" s="11" t="s">
        <v>104</v>
      </c>
      <c r="C9" s="12">
        <f>C7</f>
        <v>30000</v>
      </c>
      <c r="D9" s="6" t="s">
        <v>105</v>
      </c>
    </row>
    <row r="10" spans="2:4">
      <c r="B10" s="11" t="s">
        <v>54</v>
      </c>
      <c r="C10" s="12">
        <f>C9*C8</f>
        <v>900000</v>
      </c>
    </row>
    <row r="13" spans="2:4" ht="21.5">
      <c r="B13" s="7" t="s">
        <v>106</v>
      </c>
    </row>
    <row r="14" spans="2:4">
      <c r="B14" s="8" t="s">
        <v>55</v>
      </c>
      <c r="C14" s="9">
        <v>1500000</v>
      </c>
    </row>
    <row r="15" spans="2:4">
      <c r="B15" s="8" t="s">
        <v>107</v>
      </c>
      <c r="C15" s="13">
        <v>5</v>
      </c>
      <c r="D15" s="6" t="s">
        <v>108</v>
      </c>
    </row>
    <row r="16" spans="2:4">
      <c r="B16" s="11" t="s">
        <v>56</v>
      </c>
      <c r="C16" s="12">
        <f>IF(C15=0,"-",C14/C15)</f>
        <v>300000</v>
      </c>
    </row>
    <row r="19" spans="2:3" ht="21.5">
      <c r="B19" s="7" t="s">
        <v>57</v>
      </c>
    </row>
    <row r="20" spans="2:3">
      <c r="B20" s="8" t="s">
        <v>23</v>
      </c>
      <c r="C20" s="9">
        <v>300000</v>
      </c>
    </row>
    <row r="21" spans="2:3">
      <c r="B21" s="8" t="s">
        <v>109</v>
      </c>
      <c r="C21" s="14">
        <f>C15</f>
        <v>5</v>
      </c>
    </row>
    <row r="22" spans="2:3">
      <c r="B22" s="11" t="s">
        <v>58</v>
      </c>
      <c r="C22" s="12">
        <f>C20*C15</f>
        <v>1500000</v>
      </c>
    </row>
    <row r="24" spans="2:3">
      <c r="B24" s="58" t="s">
        <v>110</v>
      </c>
    </row>
  </sheetData>
  <phoneticPr fontId="13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S20"/>
  <sheetViews>
    <sheetView showGridLines="0" zoomScaleNormal="100" workbookViewId="0"/>
  </sheetViews>
  <sheetFormatPr defaultColWidth="8.5" defaultRowHeight="18"/>
  <cols>
    <col min="1" max="1" width="4.58203125" style="2" customWidth="1"/>
    <col min="2" max="2" width="22" style="2" customWidth="1"/>
    <col min="3" max="3" width="17.33203125" style="2" bestFit="1" customWidth="1"/>
    <col min="4" max="4" width="16" style="2" customWidth="1"/>
    <col min="5" max="6" width="14" style="2" customWidth="1"/>
    <col min="7" max="19" width="8.5" style="2"/>
  </cols>
  <sheetData>
    <row r="2" spans="2:6" ht="32.5">
      <c r="B2" s="3" t="s">
        <v>71</v>
      </c>
    </row>
    <row r="4" spans="2:6">
      <c r="B4" s="56" t="s">
        <v>59</v>
      </c>
    </row>
    <row r="5" spans="2:6">
      <c r="B5" s="57" t="s">
        <v>60</v>
      </c>
    </row>
    <row r="7" spans="2:6">
      <c r="B7" s="4" t="s">
        <v>61</v>
      </c>
      <c r="C7" s="4" t="s">
        <v>62</v>
      </c>
      <c r="D7" s="4" t="s">
        <v>72</v>
      </c>
      <c r="E7" s="4" t="s">
        <v>73</v>
      </c>
      <c r="F7" s="4" t="s">
        <v>74</v>
      </c>
    </row>
    <row r="8" spans="2:6">
      <c r="B8" s="5" t="s">
        <v>75</v>
      </c>
      <c r="C8" s="5" t="s">
        <v>63</v>
      </c>
      <c r="D8" s="5" t="s">
        <v>76</v>
      </c>
      <c r="E8" s="5" t="s">
        <v>77</v>
      </c>
      <c r="F8" s="5" t="s">
        <v>78</v>
      </c>
    </row>
    <row r="9" spans="2:6">
      <c r="B9" s="5" t="s">
        <v>79</v>
      </c>
      <c r="C9" s="5" t="s">
        <v>63</v>
      </c>
      <c r="D9" s="5" t="s">
        <v>80</v>
      </c>
      <c r="E9" s="5" t="s">
        <v>81</v>
      </c>
      <c r="F9" s="5" t="s">
        <v>82</v>
      </c>
    </row>
    <row r="10" spans="2:6" ht="36">
      <c r="B10" s="5" t="s">
        <v>64</v>
      </c>
      <c r="C10" s="5" t="s">
        <v>65</v>
      </c>
      <c r="D10" s="5" t="s">
        <v>83</v>
      </c>
      <c r="E10" s="5" t="s">
        <v>84</v>
      </c>
      <c r="F10" s="5" t="s">
        <v>85</v>
      </c>
    </row>
    <row r="11" spans="2:6">
      <c r="B11" s="5" t="s">
        <v>66</v>
      </c>
      <c r="C11" s="5" t="s">
        <v>86</v>
      </c>
      <c r="D11" s="5" t="s">
        <v>87</v>
      </c>
      <c r="E11" s="5" t="s">
        <v>88</v>
      </c>
      <c r="F11" s="5" t="s">
        <v>89</v>
      </c>
    </row>
    <row r="12" spans="2:6">
      <c r="B12" s="5" t="s">
        <v>90</v>
      </c>
      <c r="C12" s="5" t="s">
        <v>86</v>
      </c>
      <c r="D12" s="5" t="s">
        <v>91</v>
      </c>
      <c r="E12" s="5" t="s">
        <v>67</v>
      </c>
      <c r="F12" s="5" t="s">
        <v>92</v>
      </c>
    </row>
    <row r="14" spans="2:6">
      <c r="B14" s="56" t="s">
        <v>93</v>
      </c>
    </row>
    <row r="15" spans="2:6">
      <c r="B15" s="4" t="s">
        <v>32</v>
      </c>
      <c r="C15" s="4" t="s">
        <v>74</v>
      </c>
      <c r="D15" s="60" t="s">
        <v>68</v>
      </c>
      <c r="E15" s="60"/>
      <c r="F15" s="60"/>
    </row>
    <row r="16" spans="2:6" ht="36" customHeight="1">
      <c r="B16" s="5" t="s">
        <v>94</v>
      </c>
      <c r="C16" s="5" t="s">
        <v>95</v>
      </c>
      <c r="D16" s="59" t="s">
        <v>69</v>
      </c>
      <c r="E16" s="59"/>
      <c r="F16" s="59"/>
    </row>
    <row r="17" spans="2:6" ht="36" customHeight="1">
      <c r="B17" s="5" t="s">
        <v>96</v>
      </c>
      <c r="C17" s="5" t="s">
        <v>97</v>
      </c>
      <c r="D17" s="59" t="s">
        <v>70</v>
      </c>
      <c r="E17" s="59"/>
      <c r="F17" s="59"/>
    </row>
    <row r="18" spans="2:6" ht="54" customHeight="1">
      <c r="B18" s="5" t="s">
        <v>98</v>
      </c>
      <c r="C18" s="5" t="s">
        <v>99</v>
      </c>
      <c r="D18" s="59" t="s">
        <v>100</v>
      </c>
      <c r="E18" s="59"/>
      <c r="F18" s="59"/>
    </row>
    <row r="20" spans="2:6">
      <c r="B20" s="58" t="s">
        <v>131</v>
      </c>
    </row>
  </sheetData>
  <mergeCells count="4">
    <mergeCell ref="D15:F15"/>
    <mergeCell ref="D16:F16"/>
    <mergeCell ref="D17:F17"/>
    <mergeCell ref="D18:F18"/>
  </mergeCells>
  <phoneticPr fontId="13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概要</vt:lpstr>
      <vt:lpstr>総額シミュレーション</vt:lpstr>
      <vt:lpstr>配信シミュレーション作成フォーマット</vt:lpstr>
      <vt:lpstr>目標から予算を逆算</vt:lpstr>
      <vt:lpstr>業界別CPA目安（参考）</vt:lpstr>
      <vt:lpstr>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funak</dc:creator>
  <dc:description/>
  <cp:lastModifiedBy>Nono Funaki</cp:lastModifiedBy>
  <cp:revision>0</cp:revision>
  <cp:lastPrinted>2024-09-05T02:59:01Z</cp:lastPrinted>
  <dcterms:created xsi:type="dcterms:W3CDTF">2015-06-05T18:19:34Z</dcterms:created>
  <dcterms:modified xsi:type="dcterms:W3CDTF">2026-07-23T05:52:17Z</dcterms:modified>
  <dc:language>en-US</dc:language>
</cp:coreProperties>
</file>